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9780" activeTab="0"/>
  </bookViews>
  <sheets>
    <sheet name="Muzeum" sheetId="1" r:id="rId1"/>
  </sheets>
  <definedNames>
    <definedName name="_xlnm.Print_Area" localSheetId="0">'Muzeum'!$A$1:$F$90</definedName>
  </definedNames>
  <calcPr fullCalcOnLoad="1"/>
</workbook>
</file>

<file path=xl/sharedStrings.xml><?xml version="1.0" encoding="utf-8"?>
<sst xmlns="http://schemas.openxmlformats.org/spreadsheetml/2006/main" count="123" uniqueCount="84">
  <si>
    <t>pieczęć jednostki</t>
  </si>
  <si>
    <t>Nazwa i adres jednostki: Muzeum Miejskie w Zabrzu, ul. 3-go Maja 91, 41-800 Zabrze</t>
  </si>
  <si>
    <t>Część A</t>
  </si>
  <si>
    <t>Lp.</t>
  </si>
  <si>
    <t>Wyszczególnienie</t>
  </si>
  <si>
    <t xml:space="preserve">I. </t>
  </si>
  <si>
    <t xml:space="preserve">Przychody ogółem, w tym: </t>
  </si>
  <si>
    <t>1.</t>
  </si>
  <si>
    <t>Przychody operacyjne</t>
  </si>
  <si>
    <t>2.</t>
  </si>
  <si>
    <t>Pozostałe przychody operacyjne</t>
  </si>
  <si>
    <t>3.</t>
  </si>
  <si>
    <t>Przychody finansowe</t>
  </si>
  <si>
    <t>4.</t>
  </si>
  <si>
    <t>Dotacje bieżące z budżetu Miasta, w tym:</t>
  </si>
  <si>
    <t>a)</t>
  </si>
  <si>
    <t>dotacja podmiotowa</t>
  </si>
  <si>
    <t>b)</t>
  </si>
  <si>
    <t>dotacja celowa</t>
  </si>
  <si>
    <t>-</t>
  </si>
  <si>
    <t>5.</t>
  </si>
  <si>
    <t>Inne</t>
  </si>
  <si>
    <t>II.</t>
  </si>
  <si>
    <t>Koszty ogółem, w tym:</t>
  </si>
  <si>
    <t>Wynagrodzenia</t>
  </si>
  <si>
    <t>Płatności odsetkowe wynikające z zaciągniętych zobowiązań</t>
  </si>
  <si>
    <t>III</t>
  </si>
  <si>
    <t>Wynik Finansowy</t>
  </si>
  <si>
    <t xml:space="preserve">IV. </t>
  </si>
  <si>
    <t>Środki przyznane innym podmiotom</t>
  </si>
  <si>
    <t>Część B</t>
  </si>
  <si>
    <t>Stan należności razem</t>
  </si>
  <si>
    <t>Krótkoterminowe</t>
  </si>
  <si>
    <t>Długoterminowe</t>
  </si>
  <si>
    <t>Stan zobowiązań razem</t>
  </si>
  <si>
    <t>w tym wymagalne</t>
  </si>
  <si>
    <t>III.</t>
  </si>
  <si>
    <t xml:space="preserve">Stan środków pieniężnych </t>
  </si>
  <si>
    <t>Część C</t>
  </si>
  <si>
    <t>Źródła finansowania inwestycji</t>
  </si>
  <si>
    <t>środki własne</t>
  </si>
  <si>
    <t xml:space="preserve">dotacja z budżetu Miasta </t>
  </si>
  <si>
    <t>Wydatki majątkowe, w tym:</t>
  </si>
  <si>
    <t>zakup muzealiów</t>
  </si>
  <si>
    <t>miejscowość, data</t>
  </si>
  <si>
    <t>podpis osoby upoważnionej</t>
  </si>
  <si>
    <t>Usługi obce</t>
  </si>
  <si>
    <t>Zakup materiałów i energii</t>
  </si>
  <si>
    <t>6.</t>
  </si>
  <si>
    <t>7.</t>
  </si>
  <si>
    <t>Amortyzacja</t>
  </si>
  <si>
    <t>%( rub. 5:4)</t>
  </si>
  <si>
    <t>osobowe</t>
  </si>
  <si>
    <t>pozostałe</t>
  </si>
  <si>
    <t>Składki naliczane od wynagrodzeń</t>
  </si>
  <si>
    <t>materiały</t>
  </si>
  <si>
    <t>energia</t>
  </si>
  <si>
    <t>dozorowanie mienia</t>
  </si>
  <si>
    <t>Pozostałe koszty</t>
  </si>
  <si>
    <t>pozostałe usługi</t>
  </si>
  <si>
    <t>druk wydawnictw</t>
  </si>
  <si>
    <t>c)</t>
  </si>
  <si>
    <t>opłaty telekomunikacyjne</t>
  </si>
  <si>
    <t>d)</t>
  </si>
  <si>
    <t>delegacje i ryczałty</t>
  </si>
  <si>
    <t>świadczenia urlop[owe</t>
  </si>
  <si>
    <t>inne koszty</t>
  </si>
  <si>
    <t>za wydawnictwa</t>
  </si>
  <si>
    <t>za bilety</t>
  </si>
  <si>
    <t>zakup środków trwałych</t>
  </si>
  <si>
    <t>% (rob.5:4)</t>
  </si>
  <si>
    <t>3-go Maja 6</t>
  </si>
  <si>
    <t>41-800 Zabrze</t>
  </si>
  <si>
    <t>amortyzacja</t>
  </si>
  <si>
    <t>8.</t>
  </si>
  <si>
    <t>Rezerwy na przyszłe koszty</t>
  </si>
  <si>
    <t>Plan finansowy instytucji kultury na rok 2021</t>
  </si>
  <si>
    <t>Plan po zmianach 2020r.</t>
  </si>
  <si>
    <t>Wykonanie za rok 2020</t>
  </si>
  <si>
    <t>Plan na rok 2021</t>
  </si>
  <si>
    <t>Plan na dzień 31.12.2021r.</t>
  </si>
  <si>
    <t xml:space="preserve">Stan na dzień 01.01.2020r. </t>
  </si>
  <si>
    <t>Stan na dzień 31.12.2020r.</t>
  </si>
  <si>
    <t>Zabrze,dn.29.01.2021r.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</si>
</sst>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>
      <alignment/>
      <protection/>
    </xf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51" applyAlignment="1">
      <alignment vertical="center"/>
      <protection/>
    </xf>
    <xf numFmtId="0" fontId="7" fillId="0" borderId="0" xfId="51" applyFont="1" applyAlignment="1">
      <alignment horizontal="center" vertical="center"/>
      <protection/>
    </xf>
    <xf numFmtId="10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51" applyFont="1" applyBorder="1" applyAlignment="1">
      <alignment vertical="center"/>
      <protection/>
    </xf>
    <xf numFmtId="0" fontId="2" fillId="0" borderId="12" xfId="0" applyFont="1" applyFill="1" applyBorder="1" applyAlignment="1">
      <alignment wrapText="1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8" fillId="0" borderId="0" xfId="53" applyFont="1" applyFill="1">
      <alignment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5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06_Proj_2007_Def_UE_WPI_ZB_DochJB_Fundusze_zał 36-1315-18" xfId="52"/>
    <cellStyle name="Normalny_Proj.2005_Przychody_Rozchody_Zakłady Budżetowe_Fundusz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="90" zoomScaleSheetLayoutView="90" zoomScalePageLayoutView="0" workbookViewId="0" topLeftCell="A1">
      <selection activeCell="E48" sqref="E48"/>
    </sheetView>
  </sheetViews>
  <sheetFormatPr defaultColWidth="9.140625" defaultRowHeight="12.75"/>
  <cols>
    <col min="1" max="1" width="9.28125" style="0" customWidth="1"/>
    <col min="2" max="2" width="38.57421875" style="0" customWidth="1"/>
    <col min="3" max="3" width="16.28125" style="0" customWidth="1"/>
    <col min="4" max="4" width="15.00390625" style="0" customWidth="1"/>
    <col min="5" max="5" width="14.28125" style="0" customWidth="1"/>
    <col min="6" max="6" width="13.8515625" style="0" customWidth="1"/>
  </cols>
  <sheetData>
    <row r="1" spans="1:5" ht="12.75">
      <c r="A1" s="1" t="s">
        <v>0</v>
      </c>
      <c r="E1" s="2"/>
    </row>
    <row r="2" spans="2:5" ht="15">
      <c r="B2" s="36" t="s">
        <v>76</v>
      </c>
      <c r="C2" s="36"/>
      <c r="D2" s="36"/>
      <c r="E2" s="3"/>
    </row>
    <row r="3" spans="2:5" ht="15">
      <c r="B3" s="37"/>
      <c r="C3" s="37"/>
      <c r="D3" s="37"/>
      <c r="E3" s="3"/>
    </row>
    <row r="4" spans="2:5" ht="12.75">
      <c r="B4" s="4"/>
      <c r="E4" s="5"/>
    </row>
    <row r="5" spans="1:5" ht="12.75">
      <c r="A5" s="6" t="s">
        <v>1</v>
      </c>
      <c r="C5" s="6" t="s">
        <v>71</v>
      </c>
      <c r="D5" s="6" t="s">
        <v>72</v>
      </c>
      <c r="E5" s="5"/>
    </row>
    <row r="6" spans="3:5" ht="12.75">
      <c r="C6" s="6"/>
      <c r="E6" s="35"/>
    </row>
    <row r="8" ht="12.75">
      <c r="A8" s="6" t="s">
        <v>2</v>
      </c>
    </row>
    <row r="9" spans="1:6" ht="25.5">
      <c r="A9" s="7" t="s">
        <v>3</v>
      </c>
      <c r="B9" s="7" t="s">
        <v>4</v>
      </c>
      <c r="C9" s="27" t="s">
        <v>77</v>
      </c>
      <c r="D9" s="27" t="s">
        <v>78</v>
      </c>
      <c r="E9" s="27" t="s">
        <v>79</v>
      </c>
      <c r="F9" s="27" t="s">
        <v>51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9" t="s">
        <v>5</v>
      </c>
      <c r="B11" s="10" t="s">
        <v>6</v>
      </c>
      <c r="C11" s="11">
        <f>SUM(C13,C16,C17,C18,C21)</f>
        <v>1498878</v>
      </c>
      <c r="D11" s="11">
        <f>SUM(D13,D16,D17,D18,D21)</f>
        <v>1492013</v>
      </c>
      <c r="E11" s="11">
        <f>SUM(E13,E16,E17,E18,E21)</f>
        <v>1785200</v>
      </c>
      <c r="F11" s="31">
        <f>E11/D11*100</f>
        <v>119.65043200025738</v>
      </c>
    </row>
    <row r="12" spans="1:6" ht="12.75">
      <c r="A12" s="9"/>
      <c r="B12" s="9"/>
      <c r="C12" s="11"/>
      <c r="D12" s="11"/>
      <c r="E12" s="11"/>
      <c r="F12" s="12"/>
    </row>
    <row r="13" spans="1:6" ht="15" customHeight="1">
      <c r="A13" s="13" t="s">
        <v>7</v>
      </c>
      <c r="B13" s="14" t="s">
        <v>8</v>
      </c>
      <c r="C13" s="30">
        <f>SUM(C14,C15)</f>
        <v>10000</v>
      </c>
      <c r="D13" s="11">
        <f>SUM(D14,D15)</f>
        <v>3684</v>
      </c>
      <c r="E13" s="11">
        <f>SUM(E14,E15)</f>
        <v>34000</v>
      </c>
      <c r="F13" s="31">
        <f aca="true" t="shared" si="0" ref="F13:F19">E13/D13*100</f>
        <v>922.9098805646038</v>
      </c>
    </row>
    <row r="14" spans="1:6" ht="15" customHeight="1">
      <c r="A14" s="17" t="s">
        <v>15</v>
      </c>
      <c r="B14" s="14" t="s">
        <v>68</v>
      </c>
      <c r="C14" s="11">
        <v>3000</v>
      </c>
      <c r="D14" s="11">
        <v>650</v>
      </c>
      <c r="E14" s="11">
        <v>14000</v>
      </c>
      <c r="F14" s="31">
        <f t="shared" si="0"/>
        <v>2153.846153846154</v>
      </c>
    </row>
    <row r="15" spans="1:6" ht="15" customHeight="1">
      <c r="A15" s="17" t="s">
        <v>17</v>
      </c>
      <c r="B15" s="15" t="s">
        <v>67</v>
      </c>
      <c r="C15" s="11">
        <v>7000</v>
      </c>
      <c r="D15" s="11">
        <v>3034</v>
      </c>
      <c r="E15" s="11">
        <v>20000</v>
      </c>
      <c r="F15" s="31">
        <f t="shared" si="0"/>
        <v>659.1957811470006</v>
      </c>
    </row>
    <row r="16" spans="1:6" ht="15" customHeight="1">
      <c r="A16" s="17" t="s">
        <v>9</v>
      </c>
      <c r="B16" s="15" t="s">
        <v>10</v>
      </c>
      <c r="C16" s="11">
        <v>1000</v>
      </c>
      <c r="D16" s="11">
        <v>451</v>
      </c>
      <c r="E16" s="11">
        <v>30000</v>
      </c>
      <c r="F16" s="31">
        <f t="shared" si="0"/>
        <v>6651.884700665189</v>
      </c>
    </row>
    <row r="17" spans="1:6" ht="15" customHeight="1">
      <c r="A17" s="17" t="s">
        <v>11</v>
      </c>
      <c r="B17" s="15" t="s">
        <v>12</v>
      </c>
      <c r="C17" s="11"/>
      <c r="D17" s="11">
        <v>0</v>
      </c>
      <c r="E17" s="11"/>
      <c r="F17" s="31"/>
    </row>
    <row r="18" spans="1:6" ht="15" customHeight="1">
      <c r="A18" s="17" t="s">
        <v>13</v>
      </c>
      <c r="B18" s="15" t="s">
        <v>14</v>
      </c>
      <c r="C18" s="11">
        <f>SUM(C19,C20)</f>
        <v>1487878</v>
      </c>
      <c r="D18" s="11">
        <f>SUM(D19,D20)</f>
        <v>1487878</v>
      </c>
      <c r="E18" s="11">
        <f>SUM(E19,E20)</f>
        <v>1721200</v>
      </c>
      <c r="F18" s="32">
        <f t="shared" si="0"/>
        <v>115.68152765213277</v>
      </c>
    </row>
    <row r="19" spans="1:6" ht="15" customHeight="1">
      <c r="A19" s="17" t="s">
        <v>15</v>
      </c>
      <c r="B19" s="29" t="s">
        <v>16</v>
      </c>
      <c r="C19" s="11">
        <v>1433570</v>
      </c>
      <c r="D19" s="11">
        <v>1433570</v>
      </c>
      <c r="E19" s="11">
        <v>1501200</v>
      </c>
      <c r="F19" s="32">
        <f t="shared" si="0"/>
        <v>104.71759314159755</v>
      </c>
    </row>
    <row r="20" spans="1:6" ht="15" customHeight="1">
      <c r="A20" s="17" t="s">
        <v>17</v>
      </c>
      <c r="B20" s="15" t="s">
        <v>18</v>
      </c>
      <c r="C20" s="11">
        <v>54308</v>
      </c>
      <c r="D20" s="11">
        <v>54308</v>
      </c>
      <c r="E20" s="11">
        <v>220000</v>
      </c>
      <c r="F20" s="16">
        <v>2.0657</v>
      </c>
    </row>
    <row r="21" spans="1:6" ht="15" customHeight="1">
      <c r="A21" s="13" t="s">
        <v>20</v>
      </c>
      <c r="B21" s="15" t="s">
        <v>21</v>
      </c>
      <c r="C21" s="11"/>
      <c r="D21" s="11"/>
      <c r="E21" s="11"/>
      <c r="F21" s="16"/>
    </row>
    <row r="22" spans="1:6" ht="12.75">
      <c r="A22" s="17"/>
      <c r="B22" s="18"/>
      <c r="C22" s="11"/>
      <c r="D22" s="11"/>
      <c r="E22" s="11"/>
      <c r="F22" s="19"/>
    </row>
    <row r="23" spans="1:6" ht="12.75">
      <c r="A23" s="9" t="s">
        <v>22</v>
      </c>
      <c r="B23" s="9" t="s">
        <v>23</v>
      </c>
      <c r="C23" s="11">
        <f>C25+C28+C29+C30+C33+C38+C42+C43</f>
        <v>1498000</v>
      </c>
      <c r="D23" s="11">
        <f>D25+D28+D29+D30+D33+D38+D42+D43</f>
        <v>1489659</v>
      </c>
      <c r="E23" s="11">
        <f>E25+E28+E29+E30+E33+E38+E42+E43</f>
        <v>1784700</v>
      </c>
      <c r="F23" s="31">
        <f>E23/D23*100</f>
        <v>119.80594216528748</v>
      </c>
    </row>
    <row r="24" spans="1:6" ht="14.25" customHeight="1">
      <c r="A24" s="13"/>
      <c r="B24" s="9"/>
      <c r="C24" s="11"/>
      <c r="D24" s="11"/>
      <c r="E24" s="11"/>
      <c r="F24" s="12"/>
    </row>
    <row r="25" spans="1:6" ht="14.25" customHeight="1">
      <c r="A25" s="13" t="s">
        <v>7</v>
      </c>
      <c r="B25" s="14" t="s">
        <v>24</v>
      </c>
      <c r="C25" s="11">
        <f>SUM(C26,C27)</f>
        <v>750000</v>
      </c>
      <c r="D25" s="11">
        <f>D26+D27</f>
        <v>745827</v>
      </c>
      <c r="E25" s="11">
        <f>E26+E27</f>
        <v>1048700</v>
      </c>
      <c r="F25" s="31">
        <f>E25/D25*100</f>
        <v>140.60901522739186</v>
      </c>
    </row>
    <row r="26" spans="1:6" ht="14.25" customHeight="1">
      <c r="A26" s="17" t="s">
        <v>15</v>
      </c>
      <c r="B26" s="14" t="s">
        <v>52</v>
      </c>
      <c r="C26" s="11">
        <v>685000</v>
      </c>
      <c r="D26" s="11">
        <v>681574</v>
      </c>
      <c r="E26" s="11">
        <v>833700</v>
      </c>
      <c r="F26" s="31">
        <f>E26/D26*100</f>
        <v>122.31980680014203</v>
      </c>
    </row>
    <row r="27" spans="1:6" ht="14.25" customHeight="1">
      <c r="A27" s="17" t="s">
        <v>17</v>
      </c>
      <c r="B27" s="14" t="s">
        <v>53</v>
      </c>
      <c r="C27" s="11">
        <v>65000</v>
      </c>
      <c r="D27" s="11">
        <v>64253</v>
      </c>
      <c r="E27" s="11">
        <v>215000</v>
      </c>
      <c r="F27" s="31">
        <f>E27/D27*100</f>
        <v>334.6147261606462</v>
      </c>
    </row>
    <row r="28" spans="1:6" ht="14.25" customHeight="1">
      <c r="A28" s="13" t="s">
        <v>9</v>
      </c>
      <c r="B28" s="14" t="s">
        <v>54</v>
      </c>
      <c r="C28" s="11">
        <v>123000</v>
      </c>
      <c r="D28" s="11">
        <v>122724</v>
      </c>
      <c r="E28" s="11">
        <v>130000</v>
      </c>
      <c r="F28" s="31">
        <f>E28/D28*100</f>
        <v>105.92875069261105</v>
      </c>
    </row>
    <row r="29" spans="1:6" ht="27" customHeight="1">
      <c r="A29" s="20" t="s">
        <v>11</v>
      </c>
      <c r="B29" s="15" t="s">
        <v>25</v>
      </c>
      <c r="C29" s="11"/>
      <c r="D29" s="11"/>
      <c r="E29" s="11"/>
      <c r="F29" s="16"/>
    </row>
    <row r="30" spans="1:6" ht="12.75">
      <c r="A30" s="13" t="s">
        <v>13</v>
      </c>
      <c r="B30" s="14" t="s">
        <v>47</v>
      </c>
      <c r="C30" s="11">
        <f>C31+C32</f>
        <v>99000</v>
      </c>
      <c r="D30" s="11">
        <f>D31+D32</f>
        <v>98253</v>
      </c>
      <c r="E30" s="11">
        <f>E31+E32</f>
        <v>99000</v>
      </c>
      <c r="F30" s="31">
        <f aca="true" t="shared" si="1" ref="F30:F42">E30/D30*100</f>
        <v>100.76028212878995</v>
      </c>
    </row>
    <row r="31" spans="1:6" ht="12.75">
      <c r="A31" s="17" t="s">
        <v>15</v>
      </c>
      <c r="B31" s="14" t="s">
        <v>55</v>
      </c>
      <c r="C31" s="11">
        <v>16000</v>
      </c>
      <c r="D31" s="11">
        <v>15716</v>
      </c>
      <c r="E31" s="11">
        <v>18000</v>
      </c>
      <c r="F31" s="31">
        <f t="shared" si="1"/>
        <v>114.53296004072283</v>
      </c>
    </row>
    <row r="32" spans="1:6" ht="12.75">
      <c r="A32" s="17" t="s">
        <v>17</v>
      </c>
      <c r="B32" s="14" t="s">
        <v>56</v>
      </c>
      <c r="C32" s="11">
        <v>83000</v>
      </c>
      <c r="D32" s="11">
        <v>82537</v>
      </c>
      <c r="E32" s="11">
        <v>81000</v>
      </c>
      <c r="F32" s="31">
        <f t="shared" si="1"/>
        <v>98.13780486327343</v>
      </c>
    </row>
    <row r="33" spans="1:6" ht="12.75">
      <c r="A33" s="17" t="s">
        <v>20</v>
      </c>
      <c r="B33" s="14" t="s">
        <v>46</v>
      </c>
      <c r="C33" s="11">
        <f>C34+C35+C36+C37</f>
        <v>498000</v>
      </c>
      <c r="D33" s="11">
        <f>D34+D35+D36+D37</f>
        <v>495757</v>
      </c>
      <c r="E33" s="11">
        <f>E34+E35+E36+E37</f>
        <v>480000</v>
      </c>
      <c r="F33" s="31">
        <f t="shared" si="1"/>
        <v>96.82162833807692</v>
      </c>
    </row>
    <row r="34" spans="1:6" ht="12.75">
      <c r="A34" s="17" t="s">
        <v>15</v>
      </c>
      <c r="B34" s="14" t="s">
        <v>57</v>
      </c>
      <c r="C34" s="11">
        <v>413000</v>
      </c>
      <c r="D34" s="11">
        <v>412028</v>
      </c>
      <c r="E34" s="11">
        <v>425400</v>
      </c>
      <c r="F34" s="31">
        <f t="shared" si="1"/>
        <v>103.24541050608211</v>
      </c>
    </row>
    <row r="35" spans="1:6" ht="12.75">
      <c r="A35" s="17" t="s">
        <v>17</v>
      </c>
      <c r="B35" s="14" t="s">
        <v>60</v>
      </c>
      <c r="C35" s="11">
        <v>8000</v>
      </c>
      <c r="D35" s="11">
        <v>7560</v>
      </c>
      <c r="E35" s="11">
        <v>5000</v>
      </c>
      <c r="F35" s="31">
        <f t="shared" si="1"/>
        <v>66.13756613756614</v>
      </c>
    </row>
    <row r="36" spans="1:6" ht="12.75">
      <c r="A36" s="17" t="s">
        <v>61</v>
      </c>
      <c r="B36" s="14" t="s">
        <v>62</v>
      </c>
      <c r="C36" s="11">
        <v>6000</v>
      </c>
      <c r="D36" s="11">
        <v>5511</v>
      </c>
      <c r="E36" s="11">
        <v>5000</v>
      </c>
      <c r="F36" s="31">
        <f t="shared" si="1"/>
        <v>90.72763563781527</v>
      </c>
    </row>
    <row r="37" spans="1:6" ht="12.75">
      <c r="A37" s="17" t="s">
        <v>63</v>
      </c>
      <c r="B37" s="14" t="s">
        <v>59</v>
      </c>
      <c r="C37" s="11">
        <v>71000</v>
      </c>
      <c r="D37" s="11">
        <v>70658</v>
      </c>
      <c r="E37" s="11">
        <v>44600</v>
      </c>
      <c r="F37" s="31">
        <f t="shared" si="1"/>
        <v>63.12094879560701</v>
      </c>
    </row>
    <row r="38" spans="1:6" ht="12.75">
      <c r="A38" s="17" t="s">
        <v>48</v>
      </c>
      <c r="B38" s="18" t="s">
        <v>58</v>
      </c>
      <c r="C38" s="11">
        <f>C39+C40+C41</f>
        <v>25000</v>
      </c>
      <c r="D38" s="11">
        <f>SUM(D39,D40,D41)</f>
        <v>24518</v>
      </c>
      <c r="E38" s="11">
        <f>E39+E40+E41</f>
        <v>26000</v>
      </c>
      <c r="F38" s="31">
        <f t="shared" si="1"/>
        <v>106.04453870625663</v>
      </c>
    </row>
    <row r="39" spans="1:6" ht="12.75">
      <c r="A39" s="17" t="s">
        <v>15</v>
      </c>
      <c r="B39" s="18" t="s">
        <v>64</v>
      </c>
      <c r="C39" s="11">
        <v>1300</v>
      </c>
      <c r="D39" s="11">
        <v>1238</v>
      </c>
      <c r="E39" s="11">
        <v>1000</v>
      </c>
      <c r="F39" s="31">
        <f t="shared" si="1"/>
        <v>80.77544426494345</v>
      </c>
    </row>
    <row r="40" spans="1:6" ht="12.75">
      <c r="A40" s="17" t="s">
        <v>17</v>
      </c>
      <c r="B40" s="18" t="s">
        <v>65</v>
      </c>
      <c r="C40" s="11">
        <v>21000</v>
      </c>
      <c r="D40" s="11">
        <v>20541</v>
      </c>
      <c r="E40" s="11">
        <v>24000</v>
      </c>
      <c r="F40" s="31">
        <f t="shared" si="1"/>
        <v>116.83949174821089</v>
      </c>
    </row>
    <row r="41" spans="1:6" ht="12.75">
      <c r="A41" s="17" t="s">
        <v>61</v>
      </c>
      <c r="B41" s="18" t="s">
        <v>66</v>
      </c>
      <c r="C41" s="11">
        <v>2700</v>
      </c>
      <c r="D41" s="11">
        <v>2739</v>
      </c>
      <c r="E41" s="11">
        <v>1000</v>
      </c>
      <c r="F41" s="31">
        <f t="shared" si="1"/>
        <v>36.50967506389193</v>
      </c>
    </row>
    <row r="42" spans="1:6" ht="12.75">
      <c r="A42" s="17" t="s">
        <v>49</v>
      </c>
      <c r="B42" s="18" t="s">
        <v>50</v>
      </c>
      <c r="C42" s="11">
        <v>1500</v>
      </c>
      <c r="D42" s="11">
        <v>1090</v>
      </c>
      <c r="E42" s="11">
        <v>1000</v>
      </c>
      <c r="F42" s="31">
        <f t="shared" si="1"/>
        <v>91.74311926605505</v>
      </c>
    </row>
    <row r="43" spans="1:6" ht="12.75">
      <c r="A43" s="17" t="s">
        <v>74</v>
      </c>
      <c r="B43" s="18" t="s">
        <v>75</v>
      </c>
      <c r="C43" s="11">
        <v>1500</v>
      </c>
      <c r="D43" s="11">
        <v>1490</v>
      </c>
      <c r="E43" s="11"/>
      <c r="F43" s="31">
        <v>0</v>
      </c>
    </row>
    <row r="44" spans="1:6" ht="12.75">
      <c r="A44" s="17"/>
      <c r="B44" s="18"/>
      <c r="C44" s="11"/>
      <c r="D44" s="11"/>
      <c r="E44" s="11"/>
      <c r="F44" s="12"/>
    </row>
    <row r="45" spans="1:6" ht="12.75">
      <c r="A45" s="9" t="s">
        <v>26</v>
      </c>
      <c r="B45" s="9" t="s">
        <v>27</v>
      </c>
      <c r="C45" s="11">
        <f>C11-C23</f>
        <v>878</v>
      </c>
      <c r="D45" s="11">
        <f>D11-D23</f>
        <v>2354</v>
      </c>
      <c r="E45" s="11">
        <f>E11-E23</f>
        <v>500</v>
      </c>
      <c r="F45" s="31">
        <f>E45/D45*100</f>
        <v>21.240441801189462</v>
      </c>
    </row>
    <row r="46" spans="1:6" ht="12.75">
      <c r="A46" s="9"/>
      <c r="B46" s="9"/>
      <c r="C46" s="11"/>
      <c r="D46" s="11"/>
      <c r="E46" s="11"/>
      <c r="F46" s="12"/>
    </row>
    <row r="47" spans="1:6" ht="12.75">
      <c r="A47" s="9" t="s">
        <v>28</v>
      </c>
      <c r="B47" s="9" t="s">
        <v>29</v>
      </c>
      <c r="C47" s="11"/>
      <c r="D47" s="11"/>
      <c r="E47" s="11"/>
      <c r="F47" s="16" t="s">
        <v>19</v>
      </c>
    </row>
    <row r="52" ht="12.75">
      <c r="A52" s="6" t="s">
        <v>30</v>
      </c>
    </row>
    <row r="53" spans="1:6" ht="25.5">
      <c r="A53" s="7" t="s">
        <v>3</v>
      </c>
      <c r="B53" s="7" t="s">
        <v>4</v>
      </c>
      <c r="C53" s="27" t="s">
        <v>81</v>
      </c>
      <c r="D53" s="27" t="s">
        <v>82</v>
      </c>
      <c r="E53" s="27" t="s">
        <v>80</v>
      </c>
      <c r="F53" s="27" t="s">
        <v>70</v>
      </c>
    </row>
    <row r="54" spans="1:6" ht="12.75">
      <c r="A54" s="8">
        <v>1</v>
      </c>
      <c r="B54" s="8">
        <v>2</v>
      </c>
      <c r="C54" s="8"/>
      <c r="D54" s="8">
        <v>4</v>
      </c>
      <c r="E54" s="8">
        <v>5</v>
      </c>
      <c r="F54" s="8">
        <v>6</v>
      </c>
    </row>
    <row r="55" spans="1:6" ht="12.75">
      <c r="A55" s="9" t="s">
        <v>5</v>
      </c>
      <c r="B55" s="9" t="s">
        <v>31</v>
      </c>
      <c r="C55" s="11">
        <f>C56+C57</f>
        <v>0</v>
      </c>
      <c r="D55" s="11">
        <f>D56+D57</f>
        <v>0</v>
      </c>
      <c r="E55" s="11">
        <f>E56+E57</f>
        <v>0</v>
      </c>
      <c r="F55" s="11">
        <v>0</v>
      </c>
    </row>
    <row r="56" spans="1:6" ht="12.75">
      <c r="A56" s="13" t="s">
        <v>7</v>
      </c>
      <c r="B56" s="21" t="s">
        <v>32</v>
      </c>
      <c r="C56" s="11">
        <v>0</v>
      </c>
      <c r="D56" s="11">
        <v>0</v>
      </c>
      <c r="E56" s="11">
        <v>0</v>
      </c>
      <c r="F56" s="11">
        <v>0</v>
      </c>
    </row>
    <row r="57" spans="1:6" ht="12.75">
      <c r="A57" s="13" t="s">
        <v>9</v>
      </c>
      <c r="B57" s="21" t="s">
        <v>33</v>
      </c>
      <c r="C57" s="11">
        <v>0</v>
      </c>
      <c r="D57" s="11">
        <v>0</v>
      </c>
      <c r="E57" s="11">
        <v>0</v>
      </c>
      <c r="F57" s="11">
        <v>0</v>
      </c>
    </row>
    <row r="58" spans="1:6" ht="12.75">
      <c r="A58" s="18"/>
      <c r="B58" s="18"/>
      <c r="C58" s="11"/>
      <c r="D58" s="11"/>
      <c r="E58" s="11"/>
      <c r="F58" s="11"/>
    </row>
    <row r="59" spans="1:6" ht="12.75">
      <c r="A59" s="9" t="s">
        <v>22</v>
      </c>
      <c r="B59" s="9" t="s">
        <v>34</v>
      </c>
      <c r="C59" s="11">
        <f>C60+C61</f>
        <v>50443.37</v>
      </c>
      <c r="D59" s="11">
        <f>D60+D61</f>
        <v>103483.84</v>
      </c>
      <c r="E59" s="30">
        <f>E60+E61</f>
        <v>100000</v>
      </c>
      <c r="F59" s="11">
        <f>E60/D59*100</f>
        <v>96.63344537659214</v>
      </c>
    </row>
    <row r="60" spans="1:6" ht="12.75">
      <c r="A60" s="13" t="s">
        <v>7</v>
      </c>
      <c r="B60" s="21" t="s">
        <v>32</v>
      </c>
      <c r="C60" s="11">
        <v>50443.37</v>
      </c>
      <c r="D60" s="11">
        <v>103483.84</v>
      </c>
      <c r="E60" s="11">
        <v>100000</v>
      </c>
      <c r="F60" s="11">
        <f>E60/D60*100</f>
        <v>96.63344537659214</v>
      </c>
    </row>
    <row r="61" spans="1:6" ht="12.75">
      <c r="A61" s="13" t="s">
        <v>9</v>
      </c>
      <c r="B61" s="21" t="s">
        <v>33</v>
      </c>
      <c r="C61" s="11"/>
      <c r="D61" s="11"/>
      <c r="E61" s="11"/>
      <c r="F61" s="11"/>
    </row>
    <row r="62" spans="1:6" ht="12.75">
      <c r="A62" s="9"/>
      <c r="B62" s="9"/>
      <c r="C62" s="11"/>
      <c r="D62" s="11"/>
      <c r="E62" s="11"/>
      <c r="F62" s="11"/>
    </row>
    <row r="63" spans="1:6" ht="12.75">
      <c r="A63" s="9"/>
      <c r="B63" s="9" t="s">
        <v>35</v>
      </c>
      <c r="C63" s="11">
        <v>0</v>
      </c>
      <c r="D63" s="11">
        <v>0</v>
      </c>
      <c r="E63" s="11">
        <v>0</v>
      </c>
      <c r="F63" s="11">
        <v>0</v>
      </c>
    </row>
    <row r="64" spans="1:6" ht="12.75">
      <c r="A64" s="9"/>
      <c r="B64" s="9"/>
      <c r="C64" s="11"/>
      <c r="D64" s="11"/>
      <c r="E64" s="11"/>
      <c r="F64" s="11"/>
    </row>
    <row r="65" spans="1:6" ht="12.75">
      <c r="A65" s="9" t="s">
        <v>36</v>
      </c>
      <c r="B65" s="9" t="s">
        <v>37</v>
      </c>
      <c r="C65" s="11">
        <v>96263.01</v>
      </c>
      <c r="D65" s="11">
        <v>144336.56</v>
      </c>
      <c r="E65" s="11">
        <v>140000</v>
      </c>
      <c r="F65" s="11">
        <f>E65/D65*100</f>
        <v>96.99552213243824</v>
      </c>
    </row>
    <row r="66" spans="1:6" ht="12.75">
      <c r="A66" s="9"/>
      <c r="B66" s="9"/>
      <c r="C66" s="11"/>
      <c r="D66" s="11"/>
      <c r="E66" s="11"/>
      <c r="F66" s="11"/>
    </row>
    <row r="73" ht="12.75">
      <c r="A73" s="6" t="s">
        <v>38</v>
      </c>
    </row>
    <row r="74" spans="1:6" ht="25.5">
      <c r="A74" s="7" t="s">
        <v>3</v>
      </c>
      <c r="B74" s="7" t="s">
        <v>4</v>
      </c>
      <c r="C74" s="27" t="s">
        <v>77</v>
      </c>
      <c r="D74" s="27" t="s">
        <v>78</v>
      </c>
      <c r="E74" s="27" t="s">
        <v>79</v>
      </c>
      <c r="F74" s="27" t="s">
        <v>51</v>
      </c>
    </row>
    <row r="75" spans="1:6" ht="12.75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</row>
    <row r="76" spans="1:6" ht="12.75">
      <c r="A76" s="22" t="s">
        <v>5</v>
      </c>
      <c r="B76" s="22" t="s">
        <v>39</v>
      </c>
      <c r="C76" s="11">
        <f>C77+C78+C79</f>
        <v>10000</v>
      </c>
      <c r="D76" s="11">
        <f>D77+D78+D79</f>
        <v>1090</v>
      </c>
      <c r="E76" s="11">
        <f>E77+E78+E79</f>
        <v>20000</v>
      </c>
      <c r="F76" s="33">
        <f>E76/D76*100</f>
        <v>1834.8623853211009</v>
      </c>
    </row>
    <row r="77" spans="1:6" ht="12.75">
      <c r="A77" s="13" t="s">
        <v>7</v>
      </c>
      <c r="B77" s="9" t="s">
        <v>40</v>
      </c>
      <c r="C77" s="11">
        <v>5000</v>
      </c>
      <c r="D77" s="11">
        <v>0</v>
      </c>
      <c r="E77" s="11">
        <v>10000</v>
      </c>
      <c r="F77" s="34" t="e">
        <f>E77/D77*100</f>
        <v>#DIV/0!</v>
      </c>
    </row>
    <row r="78" spans="1:6" ht="12.75">
      <c r="A78" s="13" t="s">
        <v>9</v>
      </c>
      <c r="B78" s="9" t="s">
        <v>41</v>
      </c>
      <c r="C78" s="11"/>
      <c r="D78" s="11"/>
      <c r="E78" s="11"/>
      <c r="F78" s="26"/>
    </row>
    <row r="79" spans="1:6" ht="12.75">
      <c r="A79" s="13" t="s">
        <v>11</v>
      </c>
      <c r="B79" s="18" t="s">
        <v>73</v>
      </c>
      <c r="C79" s="11">
        <v>5000</v>
      </c>
      <c r="D79" s="11">
        <v>1090</v>
      </c>
      <c r="E79" s="11">
        <v>10000</v>
      </c>
      <c r="F79" s="32">
        <f>E79/D79*100</f>
        <v>917.4311926605504</v>
      </c>
    </row>
    <row r="80" spans="1:6" ht="12.75">
      <c r="A80" s="18"/>
      <c r="B80" s="18"/>
      <c r="C80" s="11"/>
      <c r="D80" s="11"/>
      <c r="E80" s="11"/>
      <c r="F80" s="12"/>
    </row>
    <row r="81" spans="1:6" ht="12.75">
      <c r="A81" s="22" t="s">
        <v>22</v>
      </c>
      <c r="B81" s="23" t="s">
        <v>42</v>
      </c>
      <c r="C81" s="11">
        <f>C82+C83</f>
        <v>10000</v>
      </c>
      <c r="D81" s="11">
        <f>D82+D83</f>
        <v>2000</v>
      </c>
      <c r="E81" s="11">
        <f>E82+E83</f>
        <v>20000</v>
      </c>
      <c r="F81" s="31">
        <f>E81/D81*100</f>
        <v>1000</v>
      </c>
    </row>
    <row r="82" spans="1:6" ht="12.75">
      <c r="A82" s="13" t="s">
        <v>7</v>
      </c>
      <c r="B82" s="18" t="s">
        <v>43</v>
      </c>
      <c r="C82" s="11">
        <v>5000</v>
      </c>
      <c r="D82" s="11">
        <v>2000</v>
      </c>
      <c r="E82" s="11">
        <v>10000</v>
      </c>
      <c r="F82" s="31">
        <f>E82/D82*100</f>
        <v>500</v>
      </c>
    </row>
    <row r="83" spans="1:6" ht="12.75">
      <c r="A83" s="17" t="s">
        <v>9</v>
      </c>
      <c r="B83" s="18" t="s">
        <v>69</v>
      </c>
      <c r="C83" s="11">
        <v>5000</v>
      </c>
      <c r="D83" s="11">
        <v>0</v>
      </c>
      <c r="E83" s="11">
        <v>10000</v>
      </c>
      <c r="F83" s="31" t="e">
        <f>E83/D83*100</f>
        <v>#DIV/0!</v>
      </c>
    </row>
    <row r="84" spans="1:6" ht="12.75">
      <c r="A84" s="9"/>
      <c r="B84" s="9"/>
      <c r="C84" s="11"/>
      <c r="D84" s="11"/>
      <c r="E84" s="11"/>
      <c r="F84" s="12"/>
    </row>
    <row r="85" spans="1:6" ht="12.75">
      <c r="A85" s="9"/>
      <c r="B85" s="9"/>
      <c r="C85" s="11"/>
      <c r="D85" s="11"/>
      <c r="E85" s="11"/>
      <c r="F85" s="12"/>
    </row>
    <row r="86" spans="1:6" ht="12.75">
      <c r="A86" s="9"/>
      <c r="B86" s="9"/>
      <c r="C86" s="11"/>
      <c r="D86" s="11"/>
      <c r="E86" s="11"/>
      <c r="F86" s="12"/>
    </row>
    <row r="89" spans="2:6" ht="12.75">
      <c r="B89" s="28" t="s">
        <v>83</v>
      </c>
      <c r="D89" s="24"/>
      <c r="E89" s="24"/>
      <c r="F89" s="24"/>
    </row>
    <row r="90" spans="2:6" ht="12.75">
      <c r="B90" s="25" t="s">
        <v>44</v>
      </c>
      <c r="D90" s="38" t="s">
        <v>45</v>
      </c>
      <c r="E90" s="38"/>
      <c r="F90" s="38"/>
    </row>
  </sheetData>
  <sheetProtection/>
  <mergeCells count="3">
    <mergeCell ref="B2:D2"/>
    <mergeCell ref="B3:D3"/>
    <mergeCell ref="D90:F90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NStrzelczyk</dc:creator>
  <cp:keywords/>
  <dc:description/>
  <cp:lastModifiedBy>dorota</cp:lastModifiedBy>
  <cp:lastPrinted>2019-02-11T10:59:58Z</cp:lastPrinted>
  <dcterms:created xsi:type="dcterms:W3CDTF">2012-08-28T10:06:42Z</dcterms:created>
  <dcterms:modified xsi:type="dcterms:W3CDTF">2021-03-05T10:25:54Z</dcterms:modified>
  <cp:category/>
  <cp:version/>
  <cp:contentType/>
  <cp:contentStatus/>
</cp:coreProperties>
</file>